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40" windowWidth="6720" windowHeight="10360" activeTab="0"/>
  </bookViews>
  <sheets>
    <sheet name="NRCfig" sheetId="1" r:id="rId1"/>
    <sheet name="AK Regions" sheetId="2" r:id="rId2"/>
    <sheet name="byregion" sheetId="3" r:id="rId3"/>
    <sheet name="byresourcetype" sheetId="4" r:id="rId4"/>
  </sheets>
  <definedNames/>
  <calcPr fullCalcOnLoad="1"/>
</workbook>
</file>

<file path=xl/sharedStrings.xml><?xml version="1.0" encoding="utf-8"?>
<sst xmlns="http://schemas.openxmlformats.org/spreadsheetml/2006/main" count="157" uniqueCount="88">
  <si>
    <t>http://www.eia.doe.gov/oiaf/ieo/pdf/table9.pdf</t>
  </si>
  <si>
    <t>http://pubs.usgs.gov/dds/dds-077/</t>
  </si>
  <si>
    <t>Flores 1995</t>
  </si>
  <si>
    <t>http://pubs.usgs.gov/bul/b2198/</t>
  </si>
  <si>
    <t>http://www.bp.com/liveassets/bp_internet/globalbp/globalbp_uk_english/reports_and_publications/statistical_energy_review_2008/STAGING/local_assets/2009_downloads/coal_table_of_proved_coal_reserves_2009.pdf</t>
  </si>
  <si>
    <t>NRC 2007 (data 2005)</t>
  </si>
  <si>
    <t>http://books.nap.edu/openbook.php?record_id=11977&amp;page=50</t>
  </si>
  <si>
    <t>NRC 2007 table (this is a pay reference but you can read each page online!)</t>
  </si>
  <si>
    <t>Averit 1975 (This is THE base study for a lot of subsequent data)</t>
  </si>
  <si>
    <r>
      <t>ǂ</t>
    </r>
    <r>
      <rPr>
        <sz val="10"/>
        <rFont val="Arial"/>
        <family val="0"/>
      </rPr>
      <t>4000</t>
    </r>
  </si>
  <si>
    <t>ǂ1700</t>
  </si>
  <si>
    <t>ǂ These have explicitly not been updated since the 1974 Averitt study!</t>
  </si>
  <si>
    <t>references EIA data</t>
  </si>
  <si>
    <t>EIA 2009 (data 2008)</t>
  </si>
  <si>
    <t>http://www.eia.doe.gov/cneaf/coal/page/acr/table15.pdf</t>
  </si>
  <si>
    <t>&amp;929.3</t>
  </si>
  <si>
    <t>&amp; From the second link under EIA 2009</t>
  </si>
  <si>
    <t>Short tons</t>
  </si>
  <si>
    <t>Metric</t>
  </si>
  <si>
    <t>Metric (rounded)</t>
  </si>
  <si>
    <t>WAC</t>
  </si>
  <si>
    <t>Nenana</t>
  </si>
  <si>
    <t>Cook Inlet</t>
  </si>
  <si>
    <t>Total</t>
  </si>
  <si>
    <t>Total</t>
  </si>
  <si>
    <t>15 - 16</t>
  </si>
  <si>
    <t>880 - 1500</t>
  </si>
  <si>
    <t>4500 - 5100</t>
  </si>
  <si>
    <t>4400 - 5000</t>
  </si>
  <si>
    <t>880 - 1500</t>
  </si>
  <si>
    <t>Metric</t>
  </si>
  <si>
    <t>Table 1</t>
  </si>
  <si>
    <t>http://www.nap.edu/catalog.php?record_id=11977</t>
  </si>
  <si>
    <t>(old EIA data) 490</t>
  </si>
  <si>
    <t>USA (Identified Resource)</t>
  </si>
  <si>
    <t>USA (Reserve Base)</t>
  </si>
  <si>
    <t>USA (Recoverable Reserves)</t>
  </si>
  <si>
    <t>USA (Total Resources includes hypothetical and undiscovered)</t>
  </si>
  <si>
    <t>(old EIA data) 270</t>
  </si>
  <si>
    <t>**129-140 or 146-158</t>
  </si>
  <si>
    <t>Total resources (including hypothetical and undiscovered)</t>
  </si>
  <si>
    <t>Reserve Base</t>
  </si>
  <si>
    <t>Recoverable Reserves</t>
  </si>
  <si>
    <t>Flores 2005</t>
  </si>
  <si>
    <t>billions of metric tons</t>
  </si>
  <si>
    <t>Rounded</t>
  </si>
  <si>
    <t>Identified</t>
  </si>
  <si>
    <t>Undiscovered</t>
  </si>
  <si>
    <t>6.4-7.7</t>
  </si>
  <si>
    <t>2.9-12</t>
  </si>
  <si>
    <t>970-1600</t>
  </si>
  <si>
    <t>129-140</t>
  </si>
  <si>
    <t>4900-5500</t>
  </si>
  <si>
    <t>5.8 - 7</t>
  </si>
  <si>
    <t>2.6-11</t>
  </si>
  <si>
    <t>120-130</t>
  </si>
  <si>
    <t>Total Resources (includes hypothetical and undiscovered)</t>
  </si>
  <si>
    <t>Identified Resources</t>
  </si>
  <si>
    <t>Demonstrated Reserve Base</t>
  </si>
  <si>
    <t>Estimated Recoverable Reserves</t>
  </si>
  <si>
    <t>Recoverable Reserves at Active Mine Sites</t>
  </si>
  <si>
    <t>Billion short tons</t>
  </si>
  <si>
    <t>Category</t>
  </si>
  <si>
    <t>% of "Total Resources"</t>
  </si>
  <si>
    <t>* At 2008 consumption rates</t>
  </si>
  <si>
    <t>Years of US supply*</t>
  </si>
  <si>
    <t>Averitt 1975</t>
  </si>
  <si>
    <t>WEC 2007</t>
  </si>
  <si>
    <t>http://pubs.er.usgs.gov/usgspubs/b/b1412</t>
  </si>
  <si>
    <t>http://www.worldenergy.org/publications/survey_of_energy_resources_2007/coal/627.asp</t>
  </si>
  <si>
    <t>ALASKA (Identified Resource)</t>
  </si>
  <si>
    <t>Billion metric tons</t>
  </si>
  <si>
    <t>ALASKA (Reserve Base)</t>
  </si>
  <si>
    <t>ALASKA (Recoverable Reserves)</t>
  </si>
  <si>
    <t>*5.8</t>
  </si>
  <si>
    <t>* Assumes ~50% recovery from base</t>
  </si>
  <si>
    <t>Flores 2003</t>
  </si>
  <si>
    <t>WORLD (Identified Resource)</t>
  </si>
  <si>
    <t>WORLD (Total Resource)</t>
  </si>
  <si>
    <t>ALASKA (Total Resource includes hypothetical and undiscovered)</t>
  </si>
  <si>
    <t>USA Recoverable Reserves at Active Mine Sites</t>
  </si>
  <si>
    <t>** Only for the three major coal basins in AK</t>
  </si>
  <si>
    <t>***4900-5500 or 5537-6215</t>
  </si>
  <si>
    <t>*** x 1.13 since the three major basins "represent 87% of the total resource in AK"</t>
  </si>
  <si>
    <t>Flores 2003 and Flores 1995</t>
  </si>
  <si>
    <t>BP 2009</t>
  </si>
  <si>
    <t>WORLD (Recoverable Reserves)</t>
  </si>
  <si>
    <t>EIA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</si>
</sst>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"/>
    <numFmt numFmtId="170" formatCode="0"/>
    <numFmt numFmtId="171" formatCode="0.00000"/>
    <numFmt numFmtId="172" formatCode="0.00000"/>
    <numFmt numFmtId="173" formatCode="0.0000"/>
    <numFmt numFmtId="174" formatCode="0.000"/>
    <numFmt numFmtId="175" formatCode="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ubs.usgs.gov/dds/dds-077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ubs.er.usgs.gov/usgspubs/b/b1412" TargetMode="External" /><Relationship Id="rId2" Type="http://schemas.openxmlformats.org/officeDocument/2006/relationships/hyperlink" Target="http://www.worldenergy.org/publications/survey_of_energy_resources_2007/coal/627.asp" TargetMode="External" /><Relationship Id="rId3" Type="http://schemas.openxmlformats.org/officeDocument/2006/relationships/hyperlink" Target="http://pubs.usgs.gov/dds/dds-077/" TargetMode="External" /><Relationship Id="rId4" Type="http://schemas.openxmlformats.org/officeDocument/2006/relationships/hyperlink" Target="http://pubs.usgs.gov/bul/b2198/" TargetMode="External" /><Relationship Id="rId5" Type="http://schemas.openxmlformats.org/officeDocument/2006/relationships/hyperlink" Target="http://www.bp.com/liveassets/bp_internet/globalbp/globalbp_uk_english/reports_and_publications/statistical_energy_review_2008/STAGING/local_assets/2009_downloads/coal_table_of_proved_coal_reserves_2009.pdf" TargetMode="External" /><Relationship Id="rId6" Type="http://schemas.openxmlformats.org/officeDocument/2006/relationships/hyperlink" Target="http://books.nap.edu/openbook.php?record_id=11977&amp;page=50" TargetMode="External" /><Relationship Id="rId7" Type="http://schemas.openxmlformats.org/officeDocument/2006/relationships/hyperlink" Target="http://www.eia.doe.gov/oiaf/ieo/pdf/table9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ubs.er.usgs.gov/usgspubs/b/b1412" TargetMode="External" /><Relationship Id="rId2" Type="http://schemas.openxmlformats.org/officeDocument/2006/relationships/hyperlink" Target="http://www.worldenergy.org/publications/survey_of_energy_resources_2007/coal/627.asp" TargetMode="External" /><Relationship Id="rId3" Type="http://schemas.openxmlformats.org/officeDocument/2006/relationships/hyperlink" Target="http://pubs.usgs.gov/dds/dds-077/" TargetMode="External" /><Relationship Id="rId4" Type="http://schemas.openxmlformats.org/officeDocument/2006/relationships/hyperlink" Target="http://pubs.usgs.gov/bul/b2198/" TargetMode="External" /><Relationship Id="rId5" Type="http://schemas.openxmlformats.org/officeDocument/2006/relationships/hyperlink" Target="http://www.bp.com/liveassets/bp_internet/globalbp/globalbp_uk_english/reports_and_publications/statistical_energy_review_2008/STAGING/local_assets/2009_downloads/coal_table_of_proved_coal_reserves_2009.pdf" TargetMode="External" /><Relationship Id="rId6" Type="http://schemas.openxmlformats.org/officeDocument/2006/relationships/hyperlink" Target="http://books.nap.edu/openbook.php?record_id=11977&amp;page=50" TargetMode="External" /><Relationship Id="rId7" Type="http://schemas.openxmlformats.org/officeDocument/2006/relationships/hyperlink" Target="http://www.eia.doe.gov/oiaf/ieo/pdf/table9.pdf" TargetMode="External" /><Relationship Id="rId8" Type="http://schemas.openxmlformats.org/officeDocument/2006/relationships/hyperlink" Target="http://www.eia.doe.gov/cneaf/coal/page/acr/table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23" sqref="C23"/>
    </sheetView>
  </sheetViews>
  <sheetFormatPr defaultColWidth="8.8515625" defaultRowHeight="12.75"/>
  <cols>
    <col min="1" max="1" width="47.28125" style="0" customWidth="1"/>
    <col min="2" max="2" width="16.421875" style="0" customWidth="1"/>
    <col min="3" max="3" width="21.7109375" style="1" customWidth="1"/>
    <col min="4" max="4" width="19.28125" style="2" customWidth="1"/>
    <col min="5" max="5" width="23.7109375" style="30" customWidth="1"/>
    <col min="6" max="6" width="8.8515625" style="30" customWidth="1"/>
  </cols>
  <sheetData>
    <row r="1" spans="5:6" ht="12">
      <c r="E1" s="27" t="s">
        <v>30</v>
      </c>
      <c r="F1" s="27"/>
    </row>
    <row r="2" spans="1:6" ht="12">
      <c r="A2" s="3" t="s">
        <v>62</v>
      </c>
      <c r="B2" s="3" t="s">
        <v>61</v>
      </c>
      <c r="C2" s="4" t="s">
        <v>63</v>
      </c>
      <c r="D2" s="5" t="s">
        <v>65</v>
      </c>
      <c r="E2" s="30" t="s">
        <v>44</v>
      </c>
      <c r="F2" s="30" t="s">
        <v>45</v>
      </c>
    </row>
    <row r="3" spans="1:6" ht="12">
      <c r="A3" s="6" t="s">
        <v>56</v>
      </c>
      <c r="B3" s="6">
        <v>4000</v>
      </c>
      <c r="C3" s="7">
        <f>(B3/4000)</f>
        <v>1</v>
      </c>
      <c r="D3" s="8">
        <f>B3/1.1217</f>
        <v>3566.015868770616</v>
      </c>
      <c r="E3" s="34">
        <f>B3/1.10231131</f>
        <v>3628.7389630430266</v>
      </c>
      <c r="F3" s="30">
        <v>3600</v>
      </c>
    </row>
    <row r="4" spans="1:6" ht="12">
      <c r="A4" s="6" t="s">
        <v>57</v>
      </c>
      <c r="B4" s="6">
        <v>1700</v>
      </c>
      <c r="C4" s="7">
        <f>(B4/4000)</f>
        <v>0.425</v>
      </c>
      <c r="D4" s="8">
        <f>B4/1.1217</f>
        <v>1515.556744227512</v>
      </c>
      <c r="E4" s="34">
        <f>B4/1.10231131</f>
        <v>1542.2140592932863</v>
      </c>
      <c r="F4" s="30">
        <v>1500</v>
      </c>
    </row>
    <row r="5" spans="1:6" ht="12">
      <c r="A5" s="6" t="s">
        <v>58</v>
      </c>
      <c r="B5" s="6">
        <v>490</v>
      </c>
      <c r="C5" s="7">
        <f>(B5/4000)</f>
        <v>0.1225</v>
      </c>
      <c r="D5" s="8">
        <f>B5/1.1217</f>
        <v>436.8369439244005</v>
      </c>
      <c r="E5" s="32">
        <f>B5/1.10231131</f>
        <v>444.5205229727708</v>
      </c>
      <c r="F5" s="30">
        <v>440</v>
      </c>
    </row>
    <row r="6" spans="1:6" ht="12">
      <c r="A6" s="6" t="s">
        <v>59</v>
      </c>
      <c r="B6" s="6">
        <v>270</v>
      </c>
      <c r="C6" s="7">
        <f>(B6/4000)</f>
        <v>0.0675</v>
      </c>
      <c r="D6" s="8">
        <f>B6/1.1217</f>
        <v>240.7060711420166</v>
      </c>
      <c r="E6" s="32">
        <f>B6/1.10231131</f>
        <v>244.9398800054043</v>
      </c>
      <c r="F6" s="30">
        <v>240</v>
      </c>
    </row>
    <row r="7" spans="1:6" ht="12">
      <c r="A7" s="6" t="s">
        <v>60</v>
      </c>
      <c r="B7" s="6">
        <v>19</v>
      </c>
      <c r="C7" s="7">
        <f>(B7/4000)</f>
        <v>0.00475</v>
      </c>
      <c r="D7" s="8">
        <f>B7/1.1217</f>
        <v>16.938575376660427</v>
      </c>
      <c r="E7" s="32">
        <f>B7/1.10231131</f>
        <v>17.236510074454376</v>
      </c>
      <c r="F7" s="30">
        <v>17</v>
      </c>
    </row>
    <row r="8" spans="1:4" ht="12">
      <c r="A8" s="6"/>
      <c r="B8" s="6"/>
      <c r="C8" s="7"/>
      <c r="D8" s="8"/>
    </row>
    <row r="9" spans="1:4" ht="12">
      <c r="A9" s="6" t="s">
        <v>64</v>
      </c>
      <c r="B9" s="6"/>
      <c r="C9" s="7"/>
      <c r="D9" s="8"/>
    </row>
    <row r="12" ht="12">
      <c r="A12" t="s">
        <v>32</v>
      </c>
    </row>
    <row r="20" ht="12">
      <c r="D20"/>
    </row>
  </sheetData>
  <sheetProtection/>
  <mergeCells count="1">
    <mergeCell ref="E1:F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8.8515625" style="16" customWidth="1"/>
    <col min="2" max="2" width="8.8515625" style="0" customWidth="1"/>
    <col min="3" max="3" width="12.8515625" style="0" customWidth="1"/>
    <col min="4" max="4" width="12.00390625" style="0" customWidth="1"/>
    <col min="5" max="5" width="14.00390625" style="0" customWidth="1"/>
    <col min="6" max="6" width="8.8515625" style="0" customWidth="1"/>
    <col min="7" max="7" width="11.7109375" style="0" customWidth="1"/>
    <col min="8" max="8" width="10.28125" style="0" customWidth="1"/>
  </cols>
  <sheetData>
    <row r="1" spans="2:8" s="16" customFormat="1" ht="12">
      <c r="B1" s="28" t="s">
        <v>17</v>
      </c>
      <c r="C1" s="28"/>
      <c r="D1" s="29" t="s">
        <v>18</v>
      </c>
      <c r="E1" s="29"/>
      <c r="F1" s="29" t="s">
        <v>19</v>
      </c>
      <c r="G1" s="26"/>
      <c r="H1" s="26"/>
    </row>
    <row r="2" spans="1:8" s="30" customFormat="1" ht="12">
      <c r="A2" s="31"/>
      <c r="B2" s="30" t="s">
        <v>46</v>
      </c>
      <c r="C2" s="30" t="s">
        <v>47</v>
      </c>
      <c r="D2" s="30" t="s">
        <v>46</v>
      </c>
      <c r="E2" s="30" t="s">
        <v>47</v>
      </c>
      <c r="F2" s="30" t="s">
        <v>46</v>
      </c>
      <c r="G2" s="30" t="s">
        <v>47</v>
      </c>
      <c r="H2" s="30" t="s">
        <v>24</v>
      </c>
    </row>
    <row r="3" spans="1:10" ht="12">
      <c r="A3" s="16" t="s">
        <v>20</v>
      </c>
      <c r="B3" s="30">
        <v>120</v>
      </c>
      <c r="C3" s="30">
        <v>3900</v>
      </c>
      <c r="D3" s="33">
        <f>B3*0.9072</f>
        <v>108.864</v>
      </c>
      <c r="E3" s="33">
        <f>C3*0.9072</f>
        <v>3538.08</v>
      </c>
      <c r="F3" s="30">
        <v>110</v>
      </c>
      <c r="G3" s="30">
        <v>3500</v>
      </c>
      <c r="H3" s="30">
        <f>G3+F3</f>
        <v>3610</v>
      </c>
      <c r="I3" s="30"/>
      <c r="J3" s="30"/>
    </row>
    <row r="4" spans="1:10" ht="12">
      <c r="A4" s="16" t="s">
        <v>21</v>
      </c>
      <c r="B4" s="30" t="s">
        <v>48</v>
      </c>
      <c r="C4" s="30">
        <v>10</v>
      </c>
      <c r="D4" s="33" t="str">
        <f>CONCATENATE(ROUND(6.4*0.9072,1)," to ",ROUND(7.7*0.9072,1))</f>
        <v>5.8 to 7</v>
      </c>
      <c r="E4" s="33">
        <f>C4*0.9072</f>
        <v>9.072</v>
      </c>
      <c r="F4" s="30" t="s">
        <v>53</v>
      </c>
      <c r="G4" s="30">
        <v>9</v>
      </c>
      <c r="H4" s="30" t="s">
        <v>25</v>
      </c>
      <c r="I4" s="30"/>
      <c r="J4" s="30"/>
    </row>
    <row r="5" spans="1:10" ht="12">
      <c r="A5" s="16" t="s">
        <v>22</v>
      </c>
      <c r="B5" s="30" t="s">
        <v>49</v>
      </c>
      <c r="C5" s="30" t="s">
        <v>50</v>
      </c>
      <c r="D5" s="33" t="str">
        <f>CONCATENATE(ROUND(2.9*0.9072,1)," - ",ROUND(12*0.9072,0))</f>
        <v>2.6 - 11</v>
      </c>
      <c r="E5" s="33" t="str">
        <f>CONCATENATE(ROUND(970*0.9072,0)," - ",ROUND(1600*0.9072,0))</f>
        <v>880 - 1452</v>
      </c>
      <c r="F5" s="30" t="s">
        <v>54</v>
      </c>
      <c r="G5" s="30" t="s">
        <v>29</v>
      </c>
      <c r="H5" s="30" t="s">
        <v>26</v>
      </c>
      <c r="I5" s="30"/>
      <c r="J5" s="30"/>
    </row>
    <row r="6" spans="1:10" ht="12">
      <c r="A6" s="16" t="s">
        <v>23</v>
      </c>
      <c r="B6" s="30" t="s">
        <v>51</v>
      </c>
      <c r="C6" s="30" t="s">
        <v>52</v>
      </c>
      <c r="D6" s="33" t="str">
        <f>CONCATENATE(ROUND(129*0.9072,0)," - ",ROUND(140*0.9072,0))</f>
        <v>117 - 127</v>
      </c>
      <c r="E6" s="33" t="str">
        <f>CONCATENATE(ROUND(4900*0.9072,0)," - ",ROUND(5500*0.9072,0))</f>
        <v>4445 - 4990</v>
      </c>
      <c r="F6" s="30" t="s">
        <v>55</v>
      </c>
      <c r="G6" s="30" t="s">
        <v>28</v>
      </c>
      <c r="H6" s="30" t="s">
        <v>27</v>
      </c>
      <c r="I6" s="30"/>
      <c r="J6" s="30"/>
    </row>
    <row r="10" ht="12">
      <c r="A10" s="35" t="s">
        <v>1</v>
      </c>
    </row>
    <row r="11" ht="12">
      <c r="A11" s="16" t="s">
        <v>31</v>
      </c>
    </row>
  </sheetData>
  <sheetProtection/>
  <mergeCells count="3">
    <mergeCell ref="D1:E1"/>
    <mergeCell ref="B1:C1"/>
    <mergeCell ref="F1:H1"/>
  </mergeCells>
  <hyperlinks>
    <hyperlink ref="A10" r:id="rId1" display="http://pubs.usgs.gov/dds/dds-077/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6">
      <selection activeCell="G26" sqref="G26"/>
    </sheetView>
  </sheetViews>
  <sheetFormatPr defaultColWidth="8.8515625" defaultRowHeight="12.75"/>
  <cols>
    <col min="1" max="1" width="62.8515625" style="0" customWidth="1"/>
    <col min="2" max="2" width="22.140625" style="0" customWidth="1"/>
    <col min="3" max="3" width="21.7109375" style="15" customWidth="1"/>
    <col min="4" max="4" width="19.28125" style="15" customWidth="1"/>
    <col min="5" max="5" width="25.8515625" style="0" customWidth="1"/>
    <col min="6" max="6" width="17.421875" style="15" customWidth="1"/>
    <col min="7" max="7" width="18.7109375" style="0" customWidth="1"/>
    <col min="8" max="8" width="13.421875" style="0" customWidth="1"/>
  </cols>
  <sheetData>
    <row r="2" spans="1:7" ht="12">
      <c r="A2" s="9" t="s">
        <v>62</v>
      </c>
      <c r="B2" s="9" t="s">
        <v>61</v>
      </c>
      <c r="C2" s="9" t="s">
        <v>61</v>
      </c>
      <c r="D2" s="13" t="s">
        <v>71</v>
      </c>
      <c r="E2" s="9" t="s">
        <v>61</v>
      </c>
      <c r="F2" s="17" t="s">
        <v>71</v>
      </c>
      <c r="G2" s="9" t="s">
        <v>61</v>
      </c>
    </row>
    <row r="3" spans="1:4" ht="12">
      <c r="A3" s="9"/>
      <c r="B3" s="9"/>
      <c r="C3" s="13"/>
      <c r="D3" s="13"/>
    </row>
    <row r="4" spans="1:7" ht="12">
      <c r="A4" s="9"/>
      <c r="B4" s="9" t="s">
        <v>5</v>
      </c>
      <c r="C4" s="13" t="s">
        <v>66</v>
      </c>
      <c r="D4" s="13" t="s">
        <v>67</v>
      </c>
      <c r="E4" s="16" t="s">
        <v>84</v>
      </c>
      <c r="F4" s="18" t="s">
        <v>85</v>
      </c>
      <c r="G4" s="16" t="s">
        <v>13</v>
      </c>
    </row>
    <row r="5" spans="1:4" ht="12">
      <c r="A5" s="9"/>
      <c r="B5" s="9"/>
      <c r="C5" s="13"/>
      <c r="D5" s="13"/>
    </row>
    <row r="6" spans="1:4" ht="12">
      <c r="A6" s="10" t="s">
        <v>37</v>
      </c>
      <c r="B6" s="20" t="s">
        <v>9</v>
      </c>
      <c r="C6" s="14">
        <v>3968</v>
      </c>
      <c r="D6" s="14"/>
    </row>
    <row r="7" spans="1:4" ht="12">
      <c r="A7" s="10" t="s">
        <v>34</v>
      </c>
      <c r="B7" s="10" t="s">
        <v>10</v>
      </c>
      <c r="C7" s="14">
        <v>1731</v>
      </c>
      <c r="D7" s="14"/>
    </row>
    <row r="8" spans="1:7" ht="12">
      <c r="A8" s="10" t="s">
        <v>35</v>
      </c>
      <c r="B8" s="10" t="s">
        <v>33</v>
      </c>
      <c r="C8" s="14">
        <v>424</v>
      </c>
      <c r="D8" s="14"/>
      <c r="G8">
        <v>487.7</v>
      </c>
    </row>
    <row r="9" spans="1:7" ht="12">
      <c r="A9" s="10" t="s">
        <v>36</v>
      </c>
      <c r="B9" s="10" t="s">
        <v>38</v>
      </c>
      <c r="C9" s="14">
        <v>212</v>
      </c>
      <c r="D9" s="14">
        <v>242.7</v>
      </c>
      <c r="F9" s="15">
        <v>238</v>
      </c>
      <c r="G9">
        <v>261.6</v>
      </c>
    </row>
    <row r="10" spans="1:7" ht="12">
      <c r="A10" s="10" t="s">
        <v>80</v>
      </c>
      <c r="B10" s="10">
        <v>19</v>
      </c>
      <c r="C10" s="14"/>
      <c r="D10" s="14"/>
      <c r="G10">
        <v>17.9</v>
      </c>
    </row>
    <row r="11" spans="1:4" ht="12">
      <c r="A11" s="12" t="s">
        <v>78</v>
      </c>
      <c r="B11" s="10"/>
      <c r="C11" s="14">
        <v>16620</v>
      </c>
      <c r="D11" s="14"/>
    </row>
    <row r="12" spans="1:3" ht="12">
      <c r="A12" s="12" t="s">
        <v>77</v>
      </c>
      <c r="B12" s="10"/>
      <c r="C12" s="14">
        <v>6390</v>
      </c>
    </row>
    <row r="13" spans="1:7" ht="12">
      <c r="A13" s="12" t="s">
        <v>86</v>
      </c>
      <c r="B13" s="10"/>
      <c r="C13" s="14"/>
      <c r="D13" s="14">
        <v>847.5</v>
      </c>
      <c r="F13" s="15">
        <v>826</v>
      </c>
      <c r="G13" t="s">
        <v>15</v>
      </c>
    </row>
    <row r="14" spans="1:5" ht="12">
      <c r="A14" s="12" t="s">
        <v>79</v>
      </c>
      <c r="C14" s="15">
        <v>265.1</v>
      </c>
      <c r="E14" t="s">
        <v>82</v>
      </c>
    </row>
    <row r="15" spans="1:5" ht="12">
      <c r="A15" s="12" t="s">
        <v>70</v>
      </c>
      <c r="B15" s="10"/>
      <c r="C15" s="14">
        <v>130.1</v>
      </c>
      <c r="D15" s="14"/>
      <c r="E15" t="s">
        <v>39</v>
      </c>
    </row>
    <row r="16" spans="1:7" ht="12">
      <c r="A16" s="12" t="s">
        <v>72</v>
      </c>
      <c r="B16" t="s">
        <v>12</v>
      </c>
      <c r="C16" s="15">
        <v>11.6</v>
      </c>
      <c r="G16">
        <v>6.1</v>
      </c>
    </row>
    <row r="17" spans="1:7" ht="12">
      <c r="A17" s="12" t="s">
        <v>73</v>
      </c>
      <c r="B17" t="s">
        <v>12</v>
      </c>
      <c r="C17" s="15" t="s">
        <v>74</v>
      </c>
      <c r="G17">
        <v>2.8</v>
      </c>
    </row>
    <row r="23" ht="12">
      <c r="A23" t="s">
        <v>7</v>
      </c>
    </row>
    <row r="24" ht="12">
      <c r="A24" s="11" t="s">
        <v>6</v>
      </c>
    </row>
    <row r="26" ht="12">
      <c r="A26" t="s">
        <v>85</v>
      </c>
    </row>
    <row r="27" ht="12">
      <c r="A27" s="11" t="s">
        <v>4</v>
      </c>
    </row>
    <row r="28" ht="12">
      <c r="H28">
        <f>C16/C8</f>
        <v>0.027358490566037737</v>
      </c>
    </row>
    <row r="29" spans="1:8" ht="12">
      <c r="A29" t="s">
        <v>2</v>
      </c>
      <c r="H29">
        <f>G16/G9</f>
        <v>0.023318042813455654</v>
      </c>
    </row>
    <row r="30" ht="12">
      <c r="A30" s="11" t="s">
        <v>1</v>
      </c>
    </row>
    <row r="32" ht="12">
      <c r="A32" t="s">
        <v>76</v>
      </c>
    </row>
    <row r="33" ht="12">
      <c r="A33" s="11" t="s">
        <v>3</v>
      </c>
    </row>
    <row r="34" ht="12">
      <c r="A34" s="11"/>
    </row>
    <row r="35" ht="12">
      <c r="A35" t="s">
        <v>8</v>
      </c>
    </row>
    <row r="36" ht="12">
      <c r="A36" s="11" t="s">
        <v>68</v>
      </c>
    </row>
    <row r="38" ht="12">
      <c r="A38" t="s">
        <v>67</v>
      </c>
    </row>
    <row r="39" ht="12">
      <c r="A39" s="11" t="s">
        <v>69</v>
      </c>
    </row>
    <row r="40" ht="12">
      <c r="A40" s="11"/>
    </row>
    <row r="41" ht="12">
      <c r="A41" t="s">
        <v>87</v>
      </c>
    </row>
    <row r="42" ht="12">
      <c r="A42" s="11" t="s">
        <v>14</v>
      </c>
    </row>
    <row r="43" ht="12">
      <c r="A43" s="11" t="s">
        <v>0</v>
      </c>
    </row>
    <row r="44" ht="12">
      <c r="A44" s="11"/>
    </row>
    <row r="45" ht="12">
      <c r="A45" s="19"/>
    </row>
    <row r="46" ht="12">
      <c r="A46" s="19"/>
    </row>
    <row r="47" ht="12">
      <c r="A47" s="19"/>
    </row>
    <row r="48" ht="12">
      <c r="A48" t="s">
        <v>75</v>
      </c>
    </row>
    <row r="49" ht="12">
      <c r="A49" t="s">
        <v>81</v>
      </c>
    </row>
    <row r="50" ht="12">
      <c r="A50" t="s">
        <v>83</v>
      </c>
    </row>
    <row r="51" ht="12">
      <c r="A51" t="s">
        <v>11</v>
      </c>
    </row>
    <row r="52" ht="12">
      <c r="A52" t="s">
        <v>16</v>
      </c>
    </row>
  </sheetData>
  <sheetProtection/>
  <hyperlinks>
    <hyperlink ref="A36" r:id="rId1" display="http://pubs.er.usgs.gov/usgspubs/b/b1412"/>
    <hyperlink ref="A39" r:id="rId2" display="http://www.worldenergy.org/publications/survey_of_energy_resources_2007/coal/627.asp"/>
    <hyperlink ref="A30" r:id="rId3" display="http://pubs.usgs.gov/dds/dds-077/"/>
    <hyperlink ref="A33" r:id="rId4" display="http://pubs.usgs.gov/bul/b2198/"/>
    <hyperlink ref="A27" r:id="rId5" display="http://www.bp.com/liveassets/bp_internet/globalbp/globalbp_uk_english/reports_and_publications/statistical_energy_review_2008/STAGING/local_assets/2009_downloads/coal_table_of_proved_coal_reserves_2009.pdf"/>
    <hyperlink ref="A24" r:id="rId6" display="http://books.nap.edu/openbook.php?record_id=11977&amp;page=50"/>
    <hyperlink ref="A43" r:id="rId7" display="http://www.eia.doe.gov/oiaf/ieo/pdf/table9.pdf"/>
  </hyperlink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29" sqref="A29"/>
    </sheetView>
  </sheetViews>
  <sheetFormatPr defaultColWidth="8.8515625" defaultRowHeight="12.75"/>
  <cols>
    <col min="1" max="1" width="62.8515625" style="0" customWidth="1"/>
    <col min="2" max="2" width="22.140625" style="0" customWidth="1"/>
    <col min="3" max="3" width="21.7109375" style="15" customWidth="1"/>
    <col min="4" max="4" width="19.28125" style="15" customWidth="1"/>
    <col min="5" max="5" width="25.8515625" style="0" customWidth="1"/>
    <col min="6" max="6" width="17.421875" style="15" customWidth="1"/>
    <col min="7" max="7" width="18.7109375" style="0" customWidth="1"/>
    <col min="8" max="8" width="13.421875" style="0" customWidth="1"/>
  </cols>
  <sheetData>
    <row r="2" spans="1:7" ht="12">
      <c r="A2" s="9" t="s">
        <v>62</v>
      </c>
      <c r="B2" s="9" t="s">
        <v>61</v>
      </c>
      <c r="C2" s="9" t="s">
        <v>61</v>
      </c>
      <c r="D2" s="13" t="s">
        <v>71</v>
      </c>
      <c r="E2" s="9" t="s">
        <v>61</v>
      </c>
      <c r="F2" s="17" t="s">
        <v>71</v>
      </c>
      <c r="G2" s="9" t="s">
        <v>61</v>
      </c>
    </row>
    <row r="3" spans="1:7" ht="12">
      <c r="A3" s="9"/>
      <c r="B3" s="9" t="s">
        <v>5</v>
      </c>
      <c r="C3" s="13" t="s">
        <v>66</v>
      </c>
      <c r="D3" s="13" t="s">
        <v>67</v>
      </c>
      <c r="E3" s="16" t="s">
        <v>84</v>
      </c>
      <c r="F3" s="18" t="s">
        <v>85</v>
      </c>
      <c r="G3" s="16" t="s">
        <v>13</v>
      </c>
    </row>
    <row r="4" spans="1:4" ht="12">
      <c r="A4" s="9" t="s">
        <v>40</v>
      </c>
      <c r="B4" s="9"/>
      <c r="C4" s="13"/>
      <c r="D4" s="13"/>
    </row>
    <row r="5" spans="1:7" ht="12">
      <c r="A5" s="12" t="s">
        <v>78</v>
      </c>
      <c r="B5" s="22"/>
      <c r="C5" s="23">
        <v>16620</v>
      </c>
      <c r="D5" s="23"/>
      <c r="E5" s="24"/>
      <c r="F5" s="21"/>
      <c r="G5" s="24"/>
    </row>
    <row r="6" spans="1:7" ht="12">
      <c r="A6" s="10" t="s">
        <v>37</v>
      </c>
      <c r="B6" s="25" t="s">
        <v>9</v>
      </c>
      <c r="C6" s="23">
        <v>3968</v>
      </c>
      <c r="D6" s="23"/>
      <c r="E6" s="24"/>
      <c r="F6" s="21"/>
      <c r="G6" s="24"/>
    </row>
    <row r="7" spans="1:7" ht="12">
      <c r="A7" s="12" t="s">
        <v>79</v>
      </c>
      <c r="B7" s="24"/>
      <c r="C7" s="21">
        <v>265.1</v>
      </c>
      <c r="D7" s="21"/>
      <c r="E7" s="24" t="s">
        <v>82</v>
      </c>
      <c r="F7" s="21"/>
      <c r="G7" s="24"/>
    </row>
    <row r="8" spans="1:7" ht="12">
      <c r="A8" s="16" t="s">
        <v>57</v>
      </c>
      <c r="B8" s="24"/>
      <c r="C8" s="21"/>
      <c r="D8" s="21"/>
      <c r="E8" s="24"/>
      <c r="F8" s="21"/>
      <c r="G8" s="24"/>
    </row>
    <row r="9" spans="1:7" ht="12">
      <c r="A9" s="12" t="s">
        <v>77</v>
      </c>
      <c r="B9" s="22"/>
      <c r="C9" s="23">
        <v>6390</v>
      </c>
      <c r="D9" s="21"/>
      <c r="E9" s="24"/>
      <c r="F9" s="21"/>
      <c r="G9" s="24"/>
    </row>
    <row r="10" spans="1:7" ht="12">
      <c r="A10" s="10" t="s">
        <v>34</v>
      </c>
      <c r="B10" s="22" t="s">
        <v>10</v>
      </c>
      <c r="C10" s="23">
        <v>1731</v>
      </c>
      <c r="D10" s="23"/>
      <c r="E10" s="24"/>
      <c r="F10" s="21"/>
      <c r="G10" s="24"/>
    </row>
    <row r="11" spans="1:7" ht="12">
      <c r="A11" s="12" t="s">
        <v>70</v>
      </c>
      <c r="B11" s="22"/>
      <c r="C11" s="23">
        <v>130.1</v>
      </c>
      <c r="D11" s="23"/>
      <c r="E11" s="24" t="s">
        <v>39</v>
      </c>
      <c r="F11" s="21"/>
      <c r="G11" s="24"/>
    </row>
    <row r="12" spans="2:7" ht="12">
      <c r="B12" s="24"/>
      <c r="C12" s="21"/>
      <c r="D12" s="21"/>
      <c r="E12" s="24"/>
      <c r="F12" s="21"/>
      <c r="G12" s="24"/>
    </row>
    <row r="13" spans="1:7" ht="12">
      <c r="A13" s="16" t="s">
        <v>41</v>
      </c>
      <c r="B13" s="24"/>
      <c r="C13" s="21"/>
      <c r="D13" s="21"/>
      <c r="E13" s="24"/>
      <c r="F13" s="21"/>
      <c r="G13" s="24"/>
    </row>
    <row r="14" spans="1:7" ht="12">
      <c r="A14" s="10" t="s">
        <v>35</v>
      </c>
      <c r="B14" s="22" t="s">
        <v>33</v>
      </c>
      <c r="C14" s="23">
        <v>424</v>
      </c>
      <c r="D14" s="23"/>
      <c r="E14" s="24"/>
      <c r="F14" s="21"/>
      <c r="G14" s="24">
        <v>487.7</v>
      </c>
    </row>
    <row r="15" spans="1:7" ht="12">
      <c r="A15" s="12" t="s">
        <v>72</v>
      </c>
      <c r="B15" s="24" t="s">
        <v>12</v>
      </c>
      <c r="C15" s="21">
        <v>11.6</v>
      </c>
      <c r="D15" s="21"/>
      <c r="E15" s="24"/>
      <c r="F15" s="21"/>
      <c r="G15" s="24">
        <v>6.1</v>
      </c>
    </row>
    <row r="16" spans="2:7" ht="12">
      <c r="B16" s="24"/>
      <c r="C16" s="21"/>
      <c r="D16" s="21"/>
      <c r="E16" s="24"/>
      <c r="F16" s="21"/>
      <c r="G16" s="24"/>
    </row>
    <row r="17" spans="1:7" ht="13.5" customHeight="1">
      <c r="A17" s="16" t="s">
        <v>42</v>
      </c>
      <c r="B17" s="24"/>
      <c r="C17" s="21"/>
      <c r="D17" s="21"/>
      <c r="E17" s="24"/>
      <c r="F17" s="21"/>
      <c r="G17" s="24"/>
    </row>
    <row r="18" spans="1:7" ht="12">
      <c r="A18" s="12" t="s">
        <v>86</v>
      </c>
      <c r="B18" s="22"/>
      <c r="C18" s="23"/>
      <c r="D18" s="23">
        <v>847.5</v>
      </c>
      <c r="E18" s="24"/>
      <c r="F18" s="21">
        <v>826</v>
      </c>
      <c r="G18" s="24" t="s">
        <v>15</v>
      </c>
    </row>
    <row r="19" spans="1:7" ht="12">
      <c r="A19" s="10" t="s">
        <v>36</v>
      </c>
      <c r="B19" s="22" t="s">
        <v>38</v>
      </c>
      <c r="C19" s="23">
        <v>212</v>
      </c>
      <c r="D19" s="23">
        <v>242.7</v>
      </c>
      <c r="E19" s="24"/>
      <c r="F19" s="21">
        <v>238</v>
      </c>
      <c r="G19" s="24">
        <v>261.6</v>
      </c>
    </row>
    <row r="20" spans="1:7" ht="12">
      <c r="A20" s="10" t="s">
        <v>80</v>
      </c>
      <c r="B20" s="22">
        <v>19</v>
      </c>
      <c r="C20" s="23"/>
      <c r="D20" s="23"/>
      <c r="E20" s="24"/>
      <c r="F20" s="21"/>
      <c r="G20" s="24">
        <v>17.9</v>
      </c>
    </row>
    <row r="21" spans="1:7" ht="12">
      <c r="A21" s="12" t="s">
        <v>73</v>
      </c>
      <c r="B21" s="24" t="s">
        <v>12</v>
      </c>
      <c r="C21" s="21" t="s">
        <v>74</v>
      </c>
      <c r="D21" s="21"/>
      <c r="E21" s="24"/>
      <c r="F21" s="21"/>
      <c r="G21" s="24">
        <v>2.8</v>
      </c>
    </row>
    <row r="22" spans="1:7" ht="12">
      <c r="A22" s="10"/>
      <c r="B22" s="22"/>
      <c r="C22" s="23"/>
      <c r="D22" s="23"/>
      <c r="E22" s="24"/>
      <c r="F22" s="21"/>
      <c r="G22" s="24"/>
    </row>
    <row r="23" spans="1:7" ht="12">
      <c r="A23" s="10"/>
      <c r="B23" s="22"/>
      <c r="C23" s="23"/>
      <c r="D23" s="23"/>
      <c r="E23" s="24"/>
      <c r="F23" s="21"/>
      <c r="G23" s="24"/>
    </row>
    <row r="24" ht="12">
      <c r="A24" t="s">
        <v>7</v>
      </c>
    </row>
    <row r="25" ht="12">
      <c r="A25" s="11" t="s">
        <v>6</v>
      </c>
    </row>
    <row r="27" ht="12">
      <c r="A27" t="s">
        <v>85</v>
      </c>
    </row>
    <row r="28" ht="12">
      <c r="A28" s="11" t="s">
        <v>4</v>
      </c>
    </row>
    <row r="29" ht="12">
      <c r="H29">
        <f>C15/C14</f>
        <v>0.027358490566037737</v>
      </c>
    </row>
    <row r="30" spans="1:8" ht="12">
      <c r="A30" t="s">
        <v>43</v>
      </c>
      <c r="H30">
        <f>G15/G19</f>
        <v>0.023318042813455654</v>
      </c>
    </row>
    <row r="31" ht="12">
      <c r="A31" s="11" t="s">
        <v>1</v>
      </c>
    </row>
    <row r="33" ht="12">
      <c r="A33" t="s">
        <v>76</v>
      </c>
    </row>
    <row r="34" ht="12">
      <c r="A34" s="11" t="s">
        <v>3</v>
      </c>
    </row>
    <row r="35" ht="12">
      <c r="A35" s="11"/>
    </row>
    <row r="36" ht="12">
      <c r="A36" t="s">
        <v>8</v>
      </c>
    </row>
    <row r="37" ht="12">
      <c r="A37" s="11" t="s">
        <v>68</v>
      </c>
    </row>
    <row r="39" ht="12">
      <c r="A39" t="s">
        <v>67</v>
      </c>
    </row>
    <row r="40" ht="12">
      <c r="A40" s="11" t="s">
        <v>69</v>
      </c>
    </row>
    <row r="41" ht="12">
      <c r="A41" s="11"/>
    </row>
    <row r="42" ht="12">
      <c r="A42" t="s">
        <v>87</v>
      </c>
    </row>
    <row r="43" ht="12">
      <c r="A43" s="11" t="s">
        <v>14</v>
      </c>
    </row>
    <row r="44" ht="12">
      <c r="A44" s="11" t="s">
        <v>0</v>
      </c>
    </row>
    <row r="45" ht="12">
      <c r="A45" s="11"/>
    </row>
    <row r="46" ht="12">
      <c r="A46" s="19"/>
    </row>
    <row r="47" ht="12">
      <c r="A47" s="19"/>
    </row>
    <row r="48" ht="12">
      <c r="A48" s="19"/>
    </row>
    <row r="49" ht="12">
      <c r="A49" t="s">
        <v>75</v>
      </c>
    </row>
    <row r="50" ht="12">
      <c r="A50" t="s">
        <v>81</v>
      </c>
    </row>
    <row r="51" ht="12">
      <c r="A51" t="s">
        <v>83</v>
      </c>
    </row>
    <row r="52" ht="12">
      <c r="A52" t="s">
        <v>11</v>
      </c>
    </row>
    <row r="53" ht="12">
      <c r="A53" t="s">
        <v>16</v>
      </c>
    </row>
  </sheetData>
  <sheetProtection/>
  <hyperlinks>
    <hyperlink ref="A37" r:id="rId1" display="http://pubs.er.usgs.gov/usgspubs/b/b1412"/>
    <hyperlink ref="A40" r:id="rId2" display="http://www.worldenergy.org/publications/survey_of_energy_resources_2007/coal/627.asp"/>
    <hyperlink ref="A31" r:id="rId3" display="http://pubs.usgs.gov/dds/dds-077/"/>
    <hyperlink ref="A34" r:id="rId4" display="http://pubs.usgs.gov/bul/b2198/"/>
    <hyperlink ref="A28" r:id="rId5" display="http://www.bp.com/liveassets/bp_internet/globalbp/globalbp_uk_english/reports_and_publications/statistical_energy_review_2008/STAGING/local_assets/2009_downloads/coal_table_of_proved_coal_reserves_2009.pdf"/>
    <hyperlink ref="A25" r:id="rId6" display="http://books.nap.edu/openbook.php?record_id=11977&amp;page=50"/>
    <hyperlink ref="A44" r:id="rId7" display="http://www.eia.doe.gov/oiaf/ieo/pdf/table9.pdf"/>
    <hyperlink ref="A43" r:id="rId8" display="http://www.eia.doe.gov/cneaf/coal/page/acr/table15.pdf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arturgreensward</dc:creator>
  <cp:keywords/>
  <dc:description/>
  <cp:lastModifiedBy>Hig</cp:lastModifiedBy>
  <dcterms:created xsi:type="dcterms:W3CDTF">2009-10-02T18:57:12Z</dcterms:created>
  <dcterms:modified xsi:type="dcterms:W3CDTF">2009-11-12T08:50:11Z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